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Приложение №1.1" sheetId="1" r:id="rId1"/>
    <sheet name="Приложение №1.2" sheetId="3" r:id="rId2"/>
    <sheet name="XLR_NoRangeSheet" sheetId="2" state="veryHidden" r:id="rId3"/>
  </sheets>
  <definedNames>
    <definedName name="Query1">'Приложение №1.1'!$A$7:$AD$8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№1.1'!$A$14:$P$14</definedName>
    <definedName name="XLR_ERRNAMESTR" hidden="1">XLR_NoRangeSheet!$B$5</definedName>
    <definedName name="XLR_VERSION" hidden="1">XLR_NoRangeSheet!$A$5</definedName>
    <definedName name="_xlnm.Print_Area" localSheetId="1">'Приложение №1.2'!$A$1:$O$25</definedName>
  </definedNames>
  <calcPr calcId="124519"/>
</workbook>
</file>

<file path=xl/calcChain.xml><?xml version="1.0" encoding="utf-8"?>
<calcChain xmlns="http://schemas.openxmlformats.org/spreadsheetml/2006/main">
  <c r="K7" i="3"/>
  <c r="D25" l="1"/>
  <c r="D24"/>
  <c r="D23"/>
  <c r="M7"/>
  <c r="B7"/>
  <c r="M8" l="1"/>
  <c r="N7"/>
  <c r="N8" s="1"/>
  <c r="N9" s="1"/>
  <c r="K7" i="1"/>
  <c r="M7" s="1"/>
  <c r="N7" l="1"/>
  <c r="N8" s="1"/>
  <c r="M8"/>
  <c r="B7"/>
  <c r="B5" i="2"/>
  <c r="D25" i="1"/>
  <c r="D24"/>
  <c r="D23"/>
  <c r="N9" l="1"/>
</calcChain>
</file>

<file path=xl/sharedStrings.xml><?xml version="1.0" encoding="utf-8"?>
<sst xmlns="http://schemas.openxmlformats.org/spreadsheetml/2006/main" count="106" uniqueCount="55">
  <si>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</si>
  <si>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</si>
  <si>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</si>
  <si>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</si>
  <si>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</si>
  <si>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</si>
  <si>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</si>
  <si>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</si>
  <si>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</si>
  <si>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</si>
  <si>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</si>
  <si>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</si>
  <si>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</si>
  <si>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</si>
  <si>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</si>
  <si>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</si>
  <si>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</si>
  <si>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</si>
  <si>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</si>
  <si>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</si>
  <si>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</si>
  <si>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</si>
  <si>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</si>
  <si>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</si>
  <si>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</si>
  <si>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</si>
  <si>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</si>
  <si>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</si>
  <si>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</si>
  <si>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</si>
  <si>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</si>
  <si>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</si>
  <si>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оптических приемников</t>
  </si>
  <si>
    <t>Токтаев В.И., тел. , эл.почта:</t>
  </si>
  <si>
    <t/>
  </si>
  <si>
    <t>31.12.2015</t>
  </si>
  <si>
    <t>Гулиев Тимур Абрекович</t>
  </si>
  <si>
    <t>(347)251-71-23</t>
  </si>
  <si>
    <t>Отдел радио и телевидения (ОРиТ)</t>
  </si>
  <si>
    <t>Приложение 1.2</t>
  </si>
  <si>
    <t>шт</t>
  </si>
  <si>
    <t>42421</t>
  </si>
  <si>
    <t>ПРИЕМНИК ОПТИЧЕСКИЙ ДЛЯ СЕТИ КТВ</t>
  </si>
  <si>
    <t>Оптический приемник для сети КТВ (2 оптич. входа/ 2 выхода RF, SNMP мониторинг, 114 дБмкВ, АРУ -8...+2 дБм, 220В)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</si>
  <si>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</si>
  <si>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</si>
  <si>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</si>
  <si>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</si>
  <si>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</si>
  <si>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 xml:space="preserve"> г. Уфа, ул. Каспийская, д.14; Мухаметшина З.Р. 89018173671;</t>
  </si>
  <si>
    <t>Приложение 1.1</t>
  </si>
  <si>
    <t>Предельная сумма лота составляет:  2 258 815,00   руб. с НДС.</t>
  </si>
  <si>
    <t>Предельная сумма лота составляет:  5 803 417,00   руб. с НДС.</t>
  </si>
  <si>
    <t xml:space="preserve"> II кв. до 15 мая 2015 г., III кв. до 01 сентября 2015 г., IV кв. до 01 ноября 2015 г.</t>
  </si>
  <si>
    <t xml:space="preserve"> II кв. до 15 мая 2015 г., III кв. до 01 сентября 2015 г., IV кв. до 15 октября 2015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</si>
</sst>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vertical="top"/>
    </xf>
    <xf numFmtId="164" fontId="0" fillId="0" borderId="0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25"/>
  <sheetViews>
    <sheetView tabSelected="1" topLeftCell="B1" zoomScale="60" zoomScaleNormal="60" workbookViewId="0">
      <selection activeCell="D18" sqref="D18:M18"/>
    </sheetView>
  </sheetViews>
  <sheetFormatPr defaultRowHeight="15"/>
  <cols>
    <col min="1" max="1" width="5.28515625" hidden="1" customWidth="1"/>
    <col min="2" max="2" width="8.42578125" customWidth="1"/>
    <col min="3" max="3" width="19.5703125" style="11" customWidth="1"/>
    <col min="4" max="4" width="26.42578125" customWidth="1"/>
    <col min="5" max="5" width="28.7109375" customWidth="1"/>
    <col min="10" max="10" width="11.7109375" style="7" customWidth="1"/>
    <col min="11" max="11" width="11.5703125" customWidth="1"/>
    <col min="12" max="12" width="18.28515625" style="8" customWidth="1"/>
    <col min="13" max="13" width="18.42578125" style="8" customWidth="1"/>
    <col min="14" max="14" width="20.140625" style="10" customWidth="1"/>
    <col min="15" max="15" width="39.42578125" customWidth="1"/>
    <col min="16" max="16" width="3.28515625" customWidth="1"/>
    <col min="20" max="20" width="9.140625" customWidth="1"/>
    <col min="26" max="29" width="9.140625" style="11"/>
  </cols>
  <sheetData>
    <row r="1" spans="1:30">
      <c r="O1" s="20" t="s">
        <v>50</v>
      </c>
    </row>
    <row r="2" spans="1:30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30">
      <c r="B3" t="s">
        <v>26</v>
      </c>
      <c r="C3" s="11" t="s">
        <v>32</v>
      </c>
      <c r="D3" s="24"/>
      <c r="E3" s="23" t="s">
        <v>38</v>
      </c>
      <c r="G3" s="23"/>
      <c r="O3" s="20"/>
      <c r="P3" s="3"/>
    </row>
    <row r="4" spans="1:30" s="12" customFormat="1" ht="15" customHeight="1">
      <c r="B4" s="52" t="s">
        <v>0</v>
      </c>
      <c r="C4" s="55" t="s">
        <v>28</v>
      </c>
      <c r="D4" s="52" t="s">
        <v>15</v>
      </c>
      <c r="E4" s="52" t="s">
        <v>1</v>
      </c>
      <c r="F4" s="52" t="s">
        <v>14</v>
      </c>
      <c r="G4" s="54" t="s">
        <v>16</v>
      </c>
      <c r="H4" s="54"/>
      <c r="I4" s="54"/>
      <c r="J4" s="54"/>
      <c r="K4" s="54"/>
      <c r="L4" s="59" t="s">
        <v>22</v>
      </c>
      <c r="M4" s="57" t="s">
        <v>23</v>
      </c>
      <c r="N4" s="53" t="s">
        <v>25</v>
      </c>
      <c r="O4" s="52" t="s">
        <v>2</v>
      </c>
      <c r="P4" s="13"/>
    </row>
    <row r="5" spans="1:30" s="14" customFormat="1" ht="64.5" customHeight="1">
      <c r="B5" s="52"/>
      <c r="C5" s="56"/>
      <c r="D5" s="52"/>
      <c r="E5" s="52"/>
      <c r="F5" s="52"/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60"/>
      <c r="M5" s="58"/>
      <c r="N5" s="53"/>
      <c r="O5" s="52"/>
    </row>
    <row r="6" spans="1:30" s="12" customFormat="1">
      <c r="B6" s="15">
        <v>1</v>
      </c>
      <c r="C6" s="2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s="11" customFormat="1" ht="117" customHeight="1">
      <c r="B7" s="6">
        <f>ROW()-6</f>
        <v>1</v>
      </c>
      <c r="C7" s="6" t="s">
        <v>41</v>
      </c>
      <c r="D7" s="1" t="s">
        <v>42</v>
      </c>
      <c r="E7" s="1" t="s">
        <v>43</v>
      </c>
      <c r="F7" s="4" t="s">
        <v>40</v>
      </c>
      <c r="G7" s="4"/>
      <c r="H7" s="4">
        <v>400</v>
      </c>
      <c r="I7" s="4">
        <v>250</v>
      </c>
      <c r="J7" s="4">
        <v>185</v>
      </c>
      <c r="K7" s="4">
        <f>SUM(G7:J7)</f>
        <v>835</v>
      </c>
      <c r="L7" s="38">
        <v>5890</v>
      </c>
      <c r="M7" s="5">
        <f>L7*K7</f>
        <v>4918150</v>
      </c>
      <c r="N7" s="5">
        <f>M7*1.18</f>
        <v>5803417</v>
      </c>
      <c r="O7" s="1" t="s">
        <v>49</v>
      </c>
    </row>
    <row r="8" spans="1:30" s="11" customFormat="1">
      <c r="B8" s="17"/>
      <c r="C8" s="19"/>
      <c r="D8" s="18"/>
      <c r="E8" s="18"/>
      <c r="F8" s="19"/>
      <c r="G8" s="19"/>
      <c r="H8" s="19"/>
      <c r="I8" s="19"/>
      <c r="J8" s="19"/>
      <c r="K8" s="19"/>
      <c r="L8" s="21"/>
      <c r="M8" s="22">
        <f>SUM($M$7:$M$7)</f>
        <v>4918150</v>
      </c>
      <c r="N8" s="22">
        <f>N7</f>
        <v>5803417</v>
      </c>
      <c r="O8" s="2"/>
    </row>
    <row r="9" spans="1:30">
      <c r="A9" s="11"/>
      <c r="B9" s="16"/>
      <c r="C9" s="16"/>
      <c r="D9" s="2"/>
      <c r="E9" s="2"/>
      <c r="F9" s="16"/>
      <c r="G9" s="16"/>
      <c r="H9" s="16"/>
      <c r="I9" s="16"/>
      <c r="J9" s="16"/>
      <c r="K9" s="16"/>
      <c r="L9" s="16"/>
      <c r="M9" s="16" t="s">
        <v>24</v>
      </c>
      <c r="N9" s="31">
        <f>N8-M8</f>
        <v>885267</v>
      </c>
      <c r="O9" s="2"/>
      <c r="P9" s="11"/>
      <c r="Q9" s="11"/>
      <c r="R9" s="11"/>
      <c r="S9" s="11"/>
      <c r="T9" s="11"/>
      <c r="U9" s="11"/>
      <c r="V9" s="11"/>
      <c r="W9" s="11"/>
      <c r="X9" s="11"/>
      <c r="Y9" s="11"/>
      <c r="AD9" s="11"/>
    </row>
    <row r="10" spans="1:30" s="11" customFormat="1">
      <c r="B10" s="48" t="s">
        <v>52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35"/>
      <c r="O10" s="35"/>
    </row>
    <row r="11" spans="1:30" s="11" customFormat="1">
      <c r="B11" s="48" t="s">
        <v>3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35"/>
      <c r="O11" s="35"/>
    </row>
    <row r="12" spans="1:30" s="11" customFormat="1">
      <c r="B12" s="47" t="s">
        <v>4</v>
      </c>
      <c r="C12" s="47"/>
      <c r="D12" s="48" t="s">
        <v>54</v>
      </c>
      <c r="E12" s="48"/>
      <c r="F12" s="48"/>
      <c r="G12" s="48"/>
      <c r="H12" s="48"/>
      <c r="I12" s="48"/>
      <c r="J12" s="48"/>
      <c r="K12" s="48"/>
      <c r="L12" s="48"/>
      <c r="M12" s="48"/>
      <c r="N12" s="35"/>
      <c r="O12" s="35"/>
    </row>
    <row r="13" spans="1:30" s="11" customFormat="1">
      <c r="B13" s="47" t="s">
        <v>5</v>
      </c>
      <c r="C13" s="47"/>
      <c r="D13" s="49" t="s">
        <v>9</v>
      </c>
      <c r="E13" s="49"/>
      <c r="F13" s="49"/>
      <c r="G13" s="49"/>
      <c r="H13" s="49"/>
      <c r="I13" s="49"/>
      <c r="J13" s="49"/>
      <c r="K13" s="49"/>
      <c r="L13" s="49"/>
      <c r="M13" s="49"/>
      <c r="N13" s="1"/>
      <c r="O13" s="1"/>
      <c r="P13" s="2"/>
      <c r="Q13" s="2"/>
      <c r="R13" s="2"/>
      <c r="S13" s="2"/>
    </row>
    <row r="14" spans="1:30" s="11" customFormat="1" ht="63.75" customHeight="1">
      <c r="B14" s="50" t="s">
        <v>6</v>
      </c>
      <c r="C14" s="50"/>
      <c r="D14" s="44" t="s">
        <v>44</v>
      </c>
      <c r="E14" s="44"/>
      <c r="F14" s="44"/>
      <c r="G14" s="44"/>
      <c r="H14" s="44"/>
      <c r="I14" s="44"/>
      <c r="J14" s="44"/>
      <c r="K14" s="44"/>
      <c r="L14" s="44"/>
      <c r="M14" s="44"/>
      <c r="N14" s="35"/>
      <c r="O14" s="35"/>
    </row>
    <row r="15" spans="1:30" s="11" customFormat="1">
      <c r="B15" s="47" t="s">
        <v>27</v>
      </c>
      <c r="C15" s="47"/>
      <c r="D15" s="28" t="s">
        <v>45</v>
      </c>
      <c r="E15" s="28"/>
      <c r="F15" s="28"/>
      <c r="G15" s="28"/>
      <c r="H15" s="28"/>
      <c r="I15" s="28"/>
      <c r="J15" s="28"/>
      <c r="K15" s="28"/>
      <c r="L15" s="28"/>
      <c r="M15" s="28"/>
      <c r="N15" s="35"/>
      <c r="O15" s="35"/>
    </row>
    <row r="16" spans="1:30" s="11" customFormat="1" ht="31.5" customHeight="1">
      <c r="B16" s="50" t="s">
        <v>7</v>
      </c>
      <c r="C16" s="50"/>
      <c r="D16" s="44" t="s">
        <v>46</v>
      </c>
      <c r="E16" s="44"/>
      <c r="F16" s="44"/>
      <c r="G16" s="44"/>
      <c r="H16" s="44"/>
      <c r="I16" s="44"/>
      <c r="J16" s="44"/>
      <c r="K16" s="44"/>
      <c r="L16" s="44"/>
      <c r="M16" s="44"/>
      <c r="N16" s="35"/>
      <c r="O16" s="35"/>
    </row>
    <row r="17" spans="1:30" s="11" customFormat="1" ht="34.5" customHeight="1">
      <c r="B17" s="43" t="s">
        <v>8</v>
      </c>
      <c r="C17" s="43"/>
      <c r="D17" s="44" t="s">
        <v>46</v>
      </c>
      <c r="E17" s="44"/>
      <c r="F17" s="44"/>
      <c r="G17" s="44"/>
      <c r="H17" s="44"/>
      <c r="I17" s="44"/>
      <c r="J17" s="44"/>
      <c r="K17" s="44"/>
      <c r="L17" s="44"/>
      <c r="M17" s="44"/>
      <c r="N17" s="36"/>
      <c r="O17" s="36"/>
      <c r="P17" s="32"/>
    </row>
    <row r="18" spans="1:30" s="33" customFormat="1" ht="41.25" customHeight="1">
      <c r="B18" s="45" t="s">
        <v>47</v>
      </c>
      <c r="C18" s="45"/>
      <c r="D18" s="46" t="s">
        <v>48</v>
      </c>
      <c r="E18" s="46"/>
      <c r="F18" s="46"/>
      <c r="G18" s="46"/>
      <c r="H18" s="46"/>
      <c r="I18" s="46"/>
      <c r="J18" s="46"/>
      <c r="K18" s="46"/>
      <c r="L18" s="46"/>
      <c r="M18" s="46"/>
      <c r="N18" s="37"/>
      <c r="O18" s="37"/>
      <c r="P18" s="34"/>
    </row>
    <row r="19" spans="1:30">
      <c r="A19" s="11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11"/>
    </row>
    <row r="20" spans="1:30" s="11" customFormat="1">
      <c r="A20"/>
      <c r="D20"/>
      <c r="E20"/>
      <c r="F20"/>
      <c r="G20"/>
      <c r="H20"/>
      <c r="I20"/>
      <c r="J20" s="7"/>
      <c r="K20"/>
      <c r="L20" s="8"/>
      <c r="M20" s="8"/>
      <c r="N20" s="10"/>
      <c r="O20"/>
      <c r="P20"/>
    </row>
    <row r="21" spans="1:30">
      <c r="A21" s="11"/>
      <c r="B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30">
      <c r="B22" t="s">
        <v>11</v>
      </c>
      <c r="Q22" s="11"/>
      <c r="R22" s="11"/>
      <c r="S22" s="11"/>
      <c r="T22" s="11"/>
      <c r="U22" s="11"/>
      <c r="V22" s="11"/>
      <c r="W22" s="11"/>
      <c r="X22" s="11"/>
      <c r="Y22" s="11"/>
      <c r="AD22" s="11"/>
    </row>
    <row r="23" spans="1:30">
      <c r="D23" s="3" t="str">
        <f>Query2_USERN</f>
        <v>Гулиев Тимур Абрекович</v>
      </c>
      <c r="I23" s="41"/>
      <c r="J23" s="42"/>
      <c r="K23" s="42"/>
    </row>
    <row r="24" spans="1:30">
      <c r="B24" t="s">
        <v>12</v>
      </c>
      <c r="D24" s="3" t="str">
        <f>Query2_USERT</f>
        <v>(347)251-71-23</v>
      </c>
    </row>
    <row r="25" spans="1:30">
      <c r="B25" t="s">
        <v>13</v>
      </c>
      <c r="D25" s="3" t="str">
        <f>Query2_USERE</f>
        <v/>
      </c>
    </row>
  </sheetData>
  <mergeCells count="26">
    <mergeCell ref="B10:M10"/>
    <mergeCell ref="B11:M11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M4:M5"/>
    <mergeCell ref="L4:L5"/>
    <mergeCell ref="B17:C17"/>
    <mergeCell ref="D17:M17"/>
    <mergeCell ref="B18:C18"/>
    <mergeCell ref="D18:M18"/>
    <mergeCell ref="B12:C12"/>
    <mergeCell ref="D12:M12"/>
    <mergeCell ref="B13:C13"/>
    <mergeCell ref="D13:M13"/>
    <mergeCell ref="B16:C16"/>
    <mergeCell ref="D16:M16"/>
    <mergeCell ref="B14:C14"/>
    <mergeCell ref="D14:M14"/>
    <mergeCell ref="B15:C15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view="pageBreakPreview" topLeftCell="B1" zoomScale="60" zoomScaleNormal="60" workbookViewId="0">
      <selection activeCell="D12" sqref="D12:M12"/>
    </sheetView>
  </sheetViews>
  <sheetFormatPr defaultRowHeight="15"/>
  <cols>
    <col min="1" max="1" width="0.85546875" style="11" hidden="1" customWidth="1"/>
    <col min="2" max="2" width="8.42578125" style="11" customWidth="1"/>
    <col min="3" max="3" width="27" style="11" customWidth="1"/>
    <col min="4" max="4" width="26.42578125" style="11" customWidth="1"/>
    <col min="5" max="5" width="28.7109375" style="11" customWidth="1"/>
    <col min="6" max="9" width="9.140625" style="11"/>
    <col min="10" max="10" width="11.7109375" style="11" customWidth="1"/>
    <col min="11" max="11" width="11.5703125" style="11" customWidth="1"/>
    <col min="12" max="12" width="18.28515625" style="11" customWidth="1"/>
    <col min="13" max="13" width="16" style="11" customWidth="1"/>
    <col min="14" max="14" width="18.28515625" style="11" customWidth="1"/>
    <col min="15" max="15" width="39.42578125" style="11" customWidth="1"/>
    <col min="16" max="16" width="3.28515625" style="11" customWidth="1"/>
    <col min="17" max="19" width="9.140625" style="11"/>
    <col min="20" max="20" width="9.140625" style="11" customWidth="1"/>
    <col min="21" max="16384" width="9.140625" style="11"/>
  </cols>
  <sheetData>
    <row r="1" spans="2:19">
      <c r="O1" s="20" t="s">
        <v>39</v>
      </c>
    </row>
    <row r="2" spans="2:19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2:19">
      <c r="B3" s="11" t="s">
        <v>26</v>
      </c>
      <c r="C3" s="11" t="s">
        <v>32</v>
      </c>
      <c r="D3" s="24"/>
      <c r="E3" s="23" t="s">
        <v>38</v>
      </c>
      <c r="G3" s="23"/>
      <c r="O3" s="20"/>
      <c r="P3" s="3"/>
    </row>
    <row r="4" spans="2:19" s="12" customFormat="1" ht="15" customHeight="1">
      <c r="B4" s="52" t="s">
        <v>0</v>
      </c>
      <c r="C4" s="55" t="s">
        <v>28</v>
      </c>
      <c r="D4" s="52" t="s">
        <v>15</v>
      </c>
      <c r="E4" s="52" t="s">
        <v>1</v>
      </c>
      <c r="F4" s="52" t="s">
        <v>14</v>
      </c>
      <c r="G4" s="54" t="s">
        <v>16</v>
      </c>
      <c r="H4" s="54"/>
      <c r="I4" s="54"/>
      <c r="J4" s="54"/>
      <c r="K4" s="54"/>
      <c r="L4" s="59" t="s">
        <v>22</v>
      </c>
      <c r="M4" s="57" t="s">
        <v>23</v>
      </c>
      <c r="N4" s="53" t="s">
        <v>25</v>
      </c>
      <c r="O4" s="52" t="s">
        <v>2</v>
      </c>
      <c r="P4" s="13"/>
    </row>
    <row r="5" spans="2:19" s="14" customFormat="1" ht="64.5" customHeight="1">
      <c r="B5" s="52"/>
      <c r="C5" s="56"/>
      <c r="D5" s="52"/>
      <c r="E5" s="52"/>
      <c r="F5" s="52"/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60"/>
      <c r="M5" s="58"/>
      <c r="N5" s="53"/>
      <c r="O5" s="52"/>
    </row>
    <row r="6" spans="2:19" s="12" customFormat="1">
      <c r="B6" s="40">
        <v>1</v>
      </c>
      <c r="C6" s="40">
        <v>2</v>
      </c>
      <c r="D6" s="40">
        <v>3</v>
      </c>
      <c r="E6" s="40">
        <v>4</v>
      </c>
      <c r="F6" s="40">
        <v>5</v>
      </c>
      <c r="G6" s="40">
        <v>6</v>
      </c>
      <c r="H6" s="40">
        <v>7</v>
      </c>
      <c r="I6" s="40">
        <v>8</v>
      </c>
      <c r="J6" s="40">
        <v>9</v>
      </c>
      <c r="K6" s="40">
        <v>10</v>
      </c>
      <c r="L6" s="40">
        <v>11</v>
      </c>
      <c r="M6" s="40">
        <v>12</v>
      </c>
      <c r="N6" s="40">
        <v>13</v>
      </c>
      <c r="O6" s="40">
        <v>14</v>
      </c>
    </row>
    <row r="7" spans="2:19" ht="117" customHeight="1">
      <c r="B7" s="6">
        <f>ROW()-6</f>
        <v>1</v>
      </c>
      <c r="C7" s="6" t="s">
        <v>41</v>
      </c>
      <c r="D7" s="1" t="s">
        <v>42</v>
      </c>
      <c r="E7" s="1" t="s">
        <v>43</v>
      </c>
      <c r="F7" s="4" t="s">
        <v>40</v>
      </c>
      <c r="G7" s="4"/>
      <c r="H7" s="4">
        <v>100</v>
      </c>
      <c r="I7" s="4">
        <v>100</v>
      </c>
      <c r="J7" s="4">
        <v>125</v>
      </c>
      <c r="K7" s="4">
        <f>SUM(G7:J7)</f>
        <v>325</v>
      </c>
      <c r="L7" s="38">
        <v>5890</v>
      </c>
      <c r="M7" s="38">
        <f>L7*K7</f>
        <v>1914250</v>
      </c>
      <c r="N7" s="38">
        <f>M7*1.18</f>
        <v>2258815</v>
      </c>
      <c r="O7" s="1" t="s">
        <v>49</v>
      </c>
    </row>
    <row r="8" spans="2:19">
      <c r="B8" s="17"/>
      <c r="C8" s="19"/>
      <c r="D8" s="18"/>
      <c r="E8" s="18"/>
      <c r="F8" s="19"/>
      <c r="G8" s="19"/>
      <c r="H8" s="19"/>
      <c r="I8" s="19"/>
      <c r="J8" s="19"/>
      <c r="K8" s="19"/>
      <c r="L8" s="21"/>
      <c r="M8" s="22">
        <f>SUM($M$7:$M$7)</f>
        <v>1914250</v>
      </c>
      <c r="N8" s="22">
        <f>N7</f>
        <v>2258815</v>
      </c>
      <c r="O8" s="2"/>
    </row>
    <row r="9" spans="2:19">
      <c r="B9" s="16"/>
      <c r="C9" s="16"/>
      <c r="D9" s="2"/>
      <c r="E9" s="2"/>
      <c r="F9" s="16"/>
      <c r="G9" s="16"/>
      <c r="H9" s="16"/>
      <c r="I9" s="16"/>
      <c r="J9" s="16"/>
      <c r="K9" s="16"/>
      <c r="L9" s="16"/>
      <c r="M9" s="16" t="s">
        <v>24</v>
      </c>
      <c r="N9" s="31">
        <f>N8-M8</f>
        <v>344565</v>
      </c>
      <c r="O9" s="2"/>
    </row>
    <row r="10" spans="2:19">
      <c r="B10" s="48" t="s">
        <v>51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35"/>
      <c r="O10" s="35"/>
    </row>
    <row r="11" spans="2:19">
      <c r="B11" s="48" t="s">
        <v>3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35"/>
      <c r="O11" s="35"/>
    </row>
    <row r="12" spans="2:19">
      <c r="B12" s="47" t="s">
        <v>4</v>
      </c>
      <c r="C12" s="47"/>
      <c r="D12" s="48" t="s">
        <v>53</v>
      </c>
      <c r="E12" s="48"/>
      <c r="F12" s="48"/>
      <c r="G12" s="48"/>
      <c r="H12" s="48"/>
      <c r="I12" s="48"/>
      <c r="J12" s="48"/>
      <c r="K12" s="48"/>
      <c r="L12" s="48"/>
      <c r="M12" s="48"/>
      <c r="N12" s="35"/>
      <c r="O12" s="35"/>
    </row>
    <row r="13" spans="2:19">
      <c r="B13" s="47" t="s">
        <v>5</v>
      </c>
      <c r="C13" s="47"/>
      <c r="D13" s="49" t="s">
        <v>9</v>
      </c>
      <c r="E13" s="49"/>
      <c r="F13" s="49"/>
      <c r="G13" s="49"/>
      <c r="H13" s="49"/>
      <c r="I13" s="49"/>
      <c r="J13" s="49"/>
      <c r="K13" s="49"/>
      <c r="L13" s="49"/>
      <c r="M13" s="49"/>
      <c r="N13" s="1"/>
      <c r="O13" s="1"/>
      <c r="P13" s="2"/>
      <c r="Q13" s="2"/>
      <c r="R13" s="2"/>
      <c r="S13" s="2"/>
    </row>
    <row r="14" spans="2:19" ht="63.75" customHeight="1">
      <c r="B14" s="50" t="s">
        <v>6</v>
      </c>
      <c r="C14" s="50"/>
      <c r="D14" s="44" t="s">
        <v>44</v>
      </c>
      <c r="E14" s="44"/>
      <c r="F14" s="44"/>
      <c r="G14" s="44"/>
      <c r="H14" s="44"/>
      <c r="I14" s="44"/>
      <c r="J14" s="44"/>
      <c r="K14" s="44"/>
      <c r="L14" s="44"/>
      <c r="M14" s="44"/>
      <c r="N14" s="35"/>
      <c r="O14" s="35"/>
    </row>
    <row r="15" spans="2:19">
      <c r="B15" s="47" t="s">
        <v>27</v>
      </c>
      <c r="C15" s="47"/>
      <c r="D15" s="39" t="s">
        <v>45</v>
      </c>
      <c r="E15" s="39"/>
      <c r="F15" s="39"/>
      <c r="G15" s="39"/>
      <c r="H15" s="39"/>
      <c r="I15" s="39"/>
      <c r="J15" s="39"/>
      <c r="K15" s="39"/>
      <c r="L15" s="39"/>
      <c r="M15" s="39"/>
      <c r="N15" s="35"/>
      <c r="O15" s="35"/>
    </row>
    <row r="16" spans="2:19" ht="31.5" customHeight="1">
      <c r="B16" s="50" t="s">
        <v>7</v>
      </c>
      <c r="C16" s="50"/>
      <c r="D16" s="44" t="s">
        <v>46</v>
      </c>
      <c r="E16" s="44"/>
      <c r="F16" s="44"/>
      <c r="G16" s="44"/>
      <c r="H16" s="44"/>
      <c r="I16" s="44"/>
      <c r="J16" s="44"/>
      <c r="K16" s="44"/>
      <c r="L16" s="44"/>
      <c r="M16" s="44"/>
      <c r="N16" s="35"/>
      <c r="O16" s="35"/>
    </row>
    <row r="17" spans="2:16" ht="34.5" customHeight="1">
      <c r="B17" s="43" t="s">
        <v>8</v>
      </c>
      <c r="C17" s="43"/>
      <c r="D17" s="44" t="s">
        <v>46</v>
      </c>
      <c r="E17" s="44"/>
      <c r="F17" s="44"/>
      <c r="G17" s="44"/>
      <c r="H17" s="44"/>
      <c r="I17" s="44"/>
      <c r="J17" s="44"/>
      <c r="K17" s="44"/>
      <c r="L17" s="44"/>
      <c r="M17" s="44"/>
      <c r="N17" s="36"/>
      <c r="O17" s="36"/>
      <c r="P17" s="32"/>
    </row>
    <row r="18" spans="2:16" s="33" customFormat="1" ht="41.25" customHeight="1">
      <c r="B18" s="45" t="s">
        <v>47</v>
      </c>
      <c r="C18" s="45"/>
      <c r="D18" s="46" t="s">
        <v>48</v>
      </c>
      <c r="E18" s="46"/>
      <c r="F18" s="46"/>
      <c r="G18" s="46"/>
      <c r="H18" s="46"/>
      <c r="I18" s="46"/>
      <c r="J18" s="46"/>
      <c r="K18" s="46"/>
      <c r="L18" s="46"/>
      <c r="M18" s="46"/>
      <c r="N18" s="37"/>
      <c r="O18" s="37"/>
      <c r="P18" s="34"/>
    </row>
    <row r="19" spans="2:16"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2" spans="2:16">
      <c r="B22" s="11" t="s">
        <v>11</v>
      </c>
    </row>
    <row r="23" spans="2:16">
      <c r="D23" s="3" t="str">
        <f>Query2_USERN</f>
        <v>Гулиев Тимур Абрекович</v>
      </c>
      <c r="I23" s="41"/>
      <c r="J23" s="42"/>
      <c r="K23" s="42"/>
    </row>
    <row r="24" spans="2:16">
      <c r="B24" s="11" t="s">
        <v>12</v>
      </c>
      <c r="D24" s="3" t="str">
        <f>Query2_USERT</f>
        <v>(347)251-71-23</v>
      </c>
    </row>
    <row r="25" spans="2:16">
      <c r="B25" s="11" t="s">
        <v>13</v>
      </c>
      <c r="D25" s="3" t="str">
        <f>Query2_USERE</f>
        <v/>
      </c>
    </row>
  </sheetData>
  <mergeCells count="26">
    <mergeCell ref="B2:O2"/>
    <mergeCell ref="B4:B5"/>
    <mergeCell ref="C4:C5"/>
    <mergeCell ref="D4:D5"/>
    <mergeCell ref="E4:E5"/>
    <mergeCell ref="F4:F5"/>
    <mergeCell ref="G4:K4"/>
    <mergeCell ref="L4:L5"/>
    <mergeCell ref="M4:M5"/>
    <mergeCell ref="N4:N5"/>
    <mergeCell ref="O4:O5"/>
    <mergeCell ref="B10:M10"/>
    <mergeCell ref="B11:M11"/>
    <mergeCell ref="B12:C12"/>
    <mergeCell ref="D12:M12"/>
    <mergeCell ref="B17:C17"/>
    <mergeCell ref="D17:M17"/>
    <mergeCell ref="B18:C18"/>
    <mergeCell ref="D18:M18"/>
    <mergeCell ref="B13:C13"/>
    <mergeCell ref="D13:M13"/>
    <mergeCell ref="B14:C14"/>
    <mergeCell ref="D14:M14"/>
    <mergeCell ref="B15:C15"/>
    <mergeCell ref="B16:C16"/>
    <mergeCell ref="D16:M16"/>
  </mergeCells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29</v>
      </c>
      <c r="B5" t="e">
        <f>XLR_ERRNAME</f>
        <v>#NAME?</v>
      </c>
    </row>
    <row r="6" spans="1:19">
      <c r="A6" t="s">
        <v>30</v>
      </c>
      <c r="B6">
        <v>7142</v>
      </c>
      <c r="C6" s="30" t="s">
        <v>31</v>
      </c>
      <c r="D6">
        <v>5364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2959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№1.1</vt:lpstr>
      <vt:lpstr>Приложение №1.2</vt:lpstr>
      <vt:lpstr>Query1</vt:lpstr>
      <vt:lpstr>Query3</vt:lpstr>
      <vt:lpstr>'Приложение №1.2'!Область_печати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2015-03-10T11:01:39Z</cp:lastPrinted>
  <dcterms:created xsi:type="dcterms:W3CDTF">2013-12-19T08:11:42Z</dcterms:created>
  <dcterms:modified xsi:type="dcterms:W3CDTF">2015-03-13T05:38:11Z</dcterms:modified>
</cp:coreProperties>
</file>